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Таблицы в составе материалов\"/>
    </mc:Choice>
  </mc:AlternateContent>
  <bookViews>
    <workbookView xWindow="480" yWindow="150" windowWidth="22995" windowHeight="9525"/>
  </bookViews>
  <sheets>
    <sheet name="Лист1" sheetId="1" r:id="rId1"/>
  </sheets>
  <definedNames>
    <definedName name="_xlnm.Print_Titles" localSheetId="0">Лист1!$4:$5</definedName>
  </definedNames>
  <calcPr calcId="162913"/>
</workbook>
</file>

<file path=xl/calcChain.xml><?xml version="1.0" encoding="utf-8"?>
<calcChain xmlns="http://schemas.openxmlformats.org/spreadsheetml/2006/main">
  <c r="C73" i="1" l="1"/>
  <c r="E73" i="1"/>
  <c r="D73" i="1"/>
  <c r="G74" i="1"/>
  <c r="G72" i="1" l="1"/>
  <c r="E71" i="1"/>
  <c r="D71" i="1"/>
  <c r="C71" i="1"/>
  <c r="G70" i="1"/>
  <c r="E69" i="1"/>
  <c r="D69" i="1"/>
  <c r="C69" i="1"/>
  <c r="G68" i="1"/>
  <c r="F68" i="1"/>
  <c r="G67" i="1"/>
  <c r="F67" i="1"/>
  <c r="G66" i="1"/>
  <c r="F66" i="1"/>
  <c r="G65" i="1"/>
  <c r="F65" i="1"/>
  <c r="E64" i="1"/>
  <c r="D64" i="1"/>
  <c r="C64" i="1"/>
  <c r="C63" i="1" s="1"/>
  <c r="G62" i="1"/>
  <c r="E60" i="1"/>
  <c r="D60" i="1"/>
  <c r="C60" i="1"/>
  <c r="G59" i="1"/>
  <c r="F59" i="1"/>
  <c r="G58" i="1"/>
  <c r="F58" i="1"/>
  <c r="G57" i="1"/>
  <c r="F57" i="1"/>
  <c r="G56" i="1"/>
  <c r="F56" i="1"/>
  <c r="G55" i="1"/>
  <c r="F55" i="1"/>
  <c r="G54" i="1"/>
  <c r="G53" i="1"/>
  <c r="F53" i="1"/>
  <c r="G52" i="1"/>
  <c r="F52" i="1"/>
  <c r="G51" i="1"/>
  <c r="F51" i="1"/>
  <c r="G48" i="1"/>
  <c r="F48" i="1"/>
  <c r="G47" i="1"/>
  <c r="F47" i="1"/>
  <c r="G46" i="1"/>
  <c r="F46" i="1"/>
  <c r="G45" i="1"/>
  <c r="F45" i="1"/>
  <c r="E44" i="1"/>
  <c r="D44" i="1"/>
  <c r="C44" i="1"/>
  <c r="F44" i="1" s="1"/>
  <c r="G43" i="1"/>
  <c r="F43" i="1"/>
  <c r="G42" i="1"/>
  <c r="F42" i="1"/>
  <c r="G41" i="1"/>
  <c r="F41" i="1"/>
  <c r="E40" i="1"/>
  <c r="D40" i="1"/>
  <c r="D29" i="1" s="1"/>
  <c r="C40" i="1"/>
  <c r="G39" i="1"/>
  <c r="F39" i="1"/>
  <c r="G38" i="1"/>
  <c r="F38" i="1"/>
  <c r="E37" i="1"/>
  <c r="D37" i="1"/>
  <c r="C37" i="1"/>
  <c r="G36" i="1"/>
  <c r="F36" i="1"/>
  <c r="E35" i="1"/>
  <c r="D35" i="1"/>
  <c r="C35" i="1"/>
  <c r="G34" i="1"/>
  <c r="F34" i="1"/>
  <c r="G33" i="1"/>
  <c r="F33" i="1"/>
  <c r="G32" i="1"/>
  <c r="F32" i="1"/>
  <c r="G31" i="1"/>
  <c r="F31" i="1"/>
  <c r="E30" i="1"/>
  <c r="E29" i="1" s="1"/>
  <c r="D30" i="1"/>
  <c r="C30" i="1"/>
  <c r="C29" i="1" s="1"/>
  <c r="E27" i="1"/>
  <c r="D27" i="1"/>
  <c r="C27" i="1"/>
  <c r="G26" i="1"/>
  <c r="F26" i="1"/>
  <c r="G25" i="1"/>
  <c r="F25" i="1"/>
  <c r="E24" i="1"/>
  <c r="G24" i="1" s="1"/>
  <c r="D24" i="1"/>
  <c r="C24" i="1"/>
  <c r="G23" i="1"/>
  <c r="F23" i="1"/>
  <c r="G22" i="1"/>
  <c r="F22" i="1"/>
  <c r="E21" i="1"/>
  <c r="F21" i="1" s="1"/>
  <c r="D21" i="1"/>
  <c r="D19" i="1" s="1"/>
  <c r="C21" i="1"/>
  <c r="C19" i="1" s="1"/>
  <c r="G20" i="1"/>
  <c r="F20" i="1"/>
  <c r="G18" i="1"/>
  <c r="F18" i="1"/>
  <c r="G17" i="1"/>
  <c r="F17" i="1"/>
  <c r="G16" i="1"/>
  <c r="F16" i="1"/>
  <c r="G14" i="1"/>
  <c r="F14" i="1"/>
  <c r="G13" i="1"/>
  <c r="F13" i="1"/>
  <c r="E12" i="1"/>
  <c r="E11" i="1" s="1"/>
  <c r="D12" i="1"/>
  <c r="D11" i="1" s="1"/>
  <c r="C12" i="1"/>
  <c r="C11" i="1" s="1"/>
  <c r="G10" i="1"/>
  <c r="F10" i="1"/>
  <c r="E9" i="1"/>
  <c r="D9" i="1"/>
  <c r="C9" i="1"/>
  <c r="G8" i="1"/>
  <c r="F8" i="1"/>
  <c r="G69" i="1" l="1"/>
  <c r="G60" i="1"/>
  <c r="G44" i="1"/>
  <c r="G11" i="1"/>
  <c r="G9" i="1"/>
  <c r="F64" i="1"/>
  <c r="G64" i="1"/>
  <c r="F29" i="1"/>
  <c r="G73" i="1"/>
  <c r="D63" i="1"/>
  <c r="F12" i="1"/>
  <c r="F30" i="1"/>
  <c r="G12" i="1"/>
  <c r="G21" i="1"/>
  <c r="F24" i="1"/>
  <c r="G30" i="1"/>
  <c r="G37" i="1"/>
  <c r="G40" i="1"/>
  <c r="G35" i="1"/>
  <c r="D6" i="1"/>
  <c r="G71" i="1"/>
  <c r="C6" i="1"/>
  <c r="C75" i="1" s="1"/>
  <c r="E63" i="1"/>
  <c r="D7" i="1"/>
  <c r="F11" i="1"/>
  <c r="E7" i="1"/>
  <c r="F9" i="1"/>
  <c r="G29" i="1"/>
  <c r="F37" i="1"/>
  <c r="C7" i="1"/>
  <c r="F35" i="1"/>
  <c r="F40" i="1"/>
  <c r="E19" i="1"/>
  <c r="D75" i="1" l="1"/>
  <c r="G63" i="1"/>
  <c r="F63" i="1"/>
  <c r="G7" i="1"/>
  <c r="F7" i="1"/>
  <c r="G19" i="1"/>
  <c r="F19" i="1"/>
  <c r="E6" i="1"/>
  <c r="F6" i="1" l="1"/>
  <c r="E75" i="1"/>
  <c r="G6" i="1"/>
  <c r="G75" i="1" l="1"/>
  <c r="F75" i="1"/>
</calcChain>
</file>

<file path=xl/sharedStrings.xml><?xml version="1.0" encoding="utf-8"?>
<sst xmlns="http://schemas.openxmlformats.org/spreadsheetml/2006/main" count="208" uniqueCount="205">
  <si>
    <t>Приложение 3</t>
  </si>
  <si>
    <t>Сведения о фактических поступлениях доходов по видам доходов в сравнении с первоначально утвержденными решением Думы города Нижневартовска и с уточненными значениями с учетом внесенных изменений за 2018 год</t>
  </si>
  <si>
    <t>тыс. рублей</t>
  </si>
  <si>
    <t>КБК</t>
  </si>
  <si>
    <t>Наименование кода доходов</t>
  </si>
  <si>
    <t>Первоначальный план по решению Думы города от 27.11.2017 №253</t>
  </si>
  <si>
    <t>Уточненный план на 2018 год</t>
  </si>
  <si>
    <t>Фактическое исполнение на 01.01.2019 года</t>
  </si>
  <si>
    <t xml:space="preserve">% исполнения </t>
  </si>
  <si>
    <t xml:space="preserve">Пояснения по отклонениям выше/ниже 5% </t>
  </si>
  <si>
    <t>к первона-чальному плану</t>
  </si>
  <si>
    <t>к уточнен-ному плану</t>
  </si>
  <si>
    <t>к первоначальному плану</t>
  </si>
  <si>
    <t>к уточненному плану</t>
  </si>
  <si>
    <t>000 1 00 00000 00 0000 000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</si>
  <si>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</si>
  <si>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</si>
  <si>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</si>
  <si>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</si>
  <si>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</si>
  <si>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 xml:space="preserve"> </t>
  </si>
  <si>
    <t>100 1 03 02000 01 0000 110</t>
  </si>
  <si>
    <t xml:space="preserve">Акцизы по подакцизным товарам (продукции), производимым на территории Российской Федерации </t>
  </si>
  <si>
    <t>За счёт изменения ставок акцизов на дизельное топливо.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</si>
  <si>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</si>
  <si>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</si>
  <si>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</si>
  <si>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</si>
  <si>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Увеличение поступлений за счет применения упрощенной системы налогообложения новыми налогоплательщиками</t>
  </si>
  <si>
    <t>182 1 05 01010 01 0000 110</t>
  </si>
  <si>
    <t>Налог, взимаемый с налогоплательщиков, выбравших в качестве объекта налоообложения доходы</t>
  </si>
  <si>
    <t xml:space="preserve">Количество плательщиков, выбравших объект налогообложение "доход", увеличилось на 139 единиц </t>
  </si>
  <si>
    <t>182 1 05 01020 01 0000 110</t>
  </si>
  <si>
    <t>Налог, взимаемый с налогоплательщиков, выбравших в качестве объекта налоообложения доходы, уменьшенные на величину расходов</t>
  </si>
  <si>
    <t xml:space="preserve">Количество плательщиков выбравших объект налогообложение "доход минус расход" увеличилось на 96 единиц </t>
  </si>
  <si>
    <t xml:space="preserve">182 1 05 01050 01 0000 110 </t>
  </si>
  <si>
    <t xml:space="preserve">Минимальный налог, зачисляемый в бюджеты субъектов Российской Федерации (за налоговые периоды, истекшие до 1 января 2016 года) </t>
  </si>
  <si>
    <t>Возврат налогоплательщикам переплаты по налогу</t>
  </si>
  <si>
    <t>000 1 05 02000 02 0000 110</t>
  </si>
  <si>
    <t xml:space="preserve">Единый налог на вмененный доход для отдельных видов деятельности </t>
  </si>
  <si>
    <t>Снижение налогооблагаемой базы в связи с переходом налогоплательщиков на иные режимы налогообложения</t>
  </si>
  <si>
    <t>000 1 05 03000 01 0000 110</t>
  </si>
  <si>
    <t>Единый сельскохозяйственный налог</t>
  </si>
  <si>
    <t>Рост налогооблагаемых доходов</t>
  </si>
  <si>
    <t>000 1 05 04000 02 0000 110</t>
  </si>
  <si>
    <t xml:space="preserve">Налог, взимаемый в связи с применением патентной системы налогообложения </t>
  </si>
  <si>
    <t>Увеличение коэффициента-дефлятора, индексирующего максимальный размер потенциально возможного к получению годового дохода и увеличение количества выданных патентов (по сравнению с прошлым годом увеличение на 728 единиц)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</si>
  <si>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</si>
  <si>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</si>
  <si>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</si>
  <si>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</si>
  <si>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</si>
  <si>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</si>
  <si>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 xml:space="preserve">
</t>
  </si>
  <si>
    <t>182 1 06 06032 04 0000 110</t>
  </si>
  <si>
    <t xml:space="preserve">Земельный налог, с организаций обладающих земельным участком, расположенным в границах городских округов </t>
  </si>
  <si>
    <t>Уплата юридическими лицами (обеспечивающими наибольший объем поступлений по земельному налогу) в декабре 2018 года авансовых платежей за 4 квартал 2018 года</t>
  </si>
  <si>
    <t>182 1 06 06042 04 0000 110</t>
  </si>
  <si>
    <t xml:space="preserve">Земельный налог, с физических лиц обладающих земельным участком, расположенным в границах городских округов </t>
  </si>
  <si>
    <t xml:space="preserve">Проведение мероприятиятий, направленных на увеличение собираемости земельного налога с физических лиц   </t>
  </si>
  <si>
    <t>000 1 08 00000 00 0000 000</t>
  </si>
  <si>
    <t>Государственная пошлина</t>
  </si>
  <si>
    <t>000 1 08 03000 01 0000 000</t>
  </si>
  <si>
    <t>Государственная пошлина по делам, рассматриваемым в судах общей юрисдикции, мировыми судьями</t>
  </si>
  <si>
    <t xml:space="preserve">С уменьшением количества плательщиков государственной пошлины. Возврат плательщикам государственной пошлины по делам, рассматриваемым в судах общей юрисдикции (мировыми судьями) 2 263,00 тыс. рублей. </t>
  </si>
  <si>
    <t>000 1 08 07000 01 0000 000</t>
  </si>
  <si>
    <t>Государственная пошлина за государственную регистрацию, а также за совершение прочих юридически значимых действий</t>
  </si>
  <si>
    <t>1. Снижение количества обратившихся заявителей и, как результат, уменьшение (на 149 шт.) количества выданных специальных разрешений на движение по автомобильным дорогам транспортных средств, осуществляющих перевозки опасных, тяжеловесных и (или) крупногабаритных грузов. Поступления в бюджет снизились на 65,60 тыс. рублей.
2. Повышение деловой активности субъектов предпринимательской деятельности увеличило спрос на размещение наружной рекламы на зданиях и строениях г. Нижневартовска, что повлекло за собой увеличение количества рекламных конструкций. Поступления в бюджет увеличились на 45,68 тыс. рублей.</t>
  </si>
  <si>
    <t>000 1 09 00000 00 0000 000</t>
  </si>
  <si>
    <t xml:space="preserve">Задолженность и перерасчеты по отмененным налогам, сборам и иным обязательным платежам </t>
  </si>
  <si>
    <t>000 1 09 07000 00 0000 000</t>
  </si>
  <si>
    <t>Прочие налоги и сборы (по отмененным местным налогам и сборам)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</si>
  <si>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</si>
  <si>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</si>
  <si>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</si>
  <si>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</si>
  <si>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</si>
  <si>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Снижение объема выручки от выполнения работ (оказания услуг), а также увеличение расходов по текущей деятельности у 5 акционерных обществ.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</si>
  <si>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</si>
  <si>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</si>
  <si>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</si>
  <si>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</si>
  <si>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Снижения объема полученной прибыли муниципальными унтарными предприятиями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</si>
  <si>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</si>
  <si>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</si>
  <si>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Дополнительное поступление денежных средств по вновь заключенным договорам на установку и эксплуатацию рекламных конструкций, а также увеличение платы по договорам на установку и эксплуатацию рекламных конструкций путем применения индекса потребительских цен,  определенного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Росстатом.</t>
    </r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</si>
  <si>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</si>
  <si>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</si>
  <si>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</si>
  <si>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</si>
  <si>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Управлением Федеральной службы по надзору в сфере природопользования (Росприроднадзора) по ХМАО - Югре осуществлена работа по уточнению, перераспределению и зачету ранее уплаченных сумм платы за негативное воздействие на окружающую среду (возврат переплаты налогоплательщикам, зачет переплаты в счет уплаты будущих периодов).  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</si>
  <si>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</si>
  <si>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</si>
  <si>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</si>
  <si>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</si>
  <si>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 xml:space="preserve">Увеличение количества видов предоставляемых услуг и тарифов на услуги, муниципального казенного учреждения "Нижневартовский многофункциональный центр предоставления государственных и муниципальных услуг" 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</si>
  <si>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</si>
  <si>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</si>
  <si>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</si>
  <si>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</si>
  <si>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</si>
  <si>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</si>
  <si>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Досрочное выполнение гражданами денежных обязательств перед бюджетом города по выкупу приобретаемых гражданами жилых помещений, долей в них, а также погашением контрагентами задолженности по внесению денежных средств в бюджет города.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</si>
  <si>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</si>
  <si>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</si>
  <si>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Поступление средств от реализации имущества, находящегося в оперативном управлении учреждений, выкупа муниципального имущества во исполнение Программы приватизации, выплата покупателями процентов за предоставление рассрочки оплаты стоимости имущества, продажа с торгов двух объектов муниципального имущества </t>
  </si>
  <si>
    <t>Поступлением средств по вновь заключенным во второй половине 2017 года – в 2018 году договорам купли-продажи муниципального имущества, выплатой покупателями процентов за предоставление рассрочки внесения выкупной стоимости имущества, а также поступлением в текущем году оплаты стоимости 4 реализованных на торгах объектов муниципального имущества.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</si>
  <si>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</si>
  <si>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</si>
  <si>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1. Активизация выкупа земельных участков. В 2018 году заключено 306 договоров купли-продажи земельных участков под объектами недвижимого имущества, находящегося в собственности физических и юридических лиц.
2. Заключено 18 соглашений о перераспределении земельных участков, находящихся в частной собственности.</t>
  </si>
  <si>
    <r>
      <t>Выкуп земельных участков под объектами недвижимого имущества, находящегося в собственности физических и юридических лиц</t>
    </r>
    <r>
      <rPr>
        <sz val="14"/>
        <color indexed="60"/>
        <rFont val="Times New Roman"/>
        <family val="1"/>
        <charset val="204"/>
      </rPr>
      <t xml:space="preserve"> </t>
    </r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</si>
  <si>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</si>
  <si>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</si>
  <si>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</si>
  <si>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</si>
  <si>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Увеличение сумм начисленных штрафов по результатам камеральных налоговых проверок, а также удовлетворение судом Постановлений по делам об административных правонарушениях.</t>
  </si>
  <si>
    <t>000 1 16 06000 01 0000 140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</si>
  <si>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</si>
  <si>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</si>
  <si>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</si>
  <si>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000 1 16 18040 04 0000 140</t>
  </si>
  <si>
    <t>Денежные взыскания (штрафы) за нарушение бюджетного законодательства (в части бюджетов городских округов)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</si>
  <si>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</si>
  <si>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</si>
  <si>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Возврат денежных взысканий в федеральный бюджет.</t>
  </si>
  <si>
    <t>000 1 16 23000 00 0000 140</t>
  </si>
  <si>
    <t>Доходы от возмещения ущерба при возникновении страховых случаев</t>
  </si>
  <si>
    <t xml:space="preserve">Поступление доходов от возмещения ущерба при наступлении страхового случая по ОСАГО. </t>
  </si>
  <si>
    <t>000 1 16 25000 00 0000 140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</si>
  <si>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</si>
  <si>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</si>
  <si>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</si>
  <si>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</si>
  <si>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правонарушения в области дорожного движения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</si>
  <si>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</si>
  <si>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</si>
  <si>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Увеличение количества налагаемых штрафов.</t>
  </si>
  <si>
    <t>000 1 16 35000 00 0000 140</t>
  </si>
  <si>
    <t>Суммы по искам о возмещении вреда, причиненного окружающей среде</t>
  </si>
  <si>
    <t>Увеличение количества выявленных нарушений физическими лицами на территории города.</t>
  </si>
  <si>
    <t>000 1 16 37000 00 0000 140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</si>
  <si>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</si>
  <si>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 xml:space="preserve">Увеличение количества обращений по согласованию транзитного проезда по дорогам местного значения. 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</si>
  <si>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</si>
  <si>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</si>
  <si>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Рост количества удовлетворенных городским судом Постановлений о привлечении к административной ответственности, в соответствии со статьей 20.25 КоАП РФ.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</si>
  <si>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</si>
  <si>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</si>
  <si>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 xml:space="preserve">Рост количества выявленных правонарушений. </t>
  </si>
  <si>
    <t>000 1 16 90000 00 0000 140</t>
  </si>
  <si>
    <t>Прочие поступления от денежных взысканий (штрафов) и иных сумм в возмещение ущерба, зачисляемые в федеральный бюджет</t>
  </si>
  <si>
    <t>000 1 17 00000 00 0000 000</t>
  </si>
  <si>
    <t>Прочие неналоговые доходы</t>
  </si>
  <si>
    <t xml:space="preserve">          </t>
  </si>
  <si>
    <t>000 1 17 01000 00 0000 180</t>
  </si>
  <si>
    <t>Невыясненные поступления</t>
  </si>
  <si>
    <t>000 1 17 05000 00 0000 180</t>
  </si>
  <si>
    <t xml:space="preserve">Прочие неналоговые доходы 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</si>
  <si>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</si>
  <si>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</si>
  <si>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</si>
  <si>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</si>
  <si>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050 2 02 10000 00 0000 151</t>
  </si>
  <si>
    <t xml:space="preserve">Дотации бюджетам бюджетной системы Российской Федерации </t>
  </si>
  <si>
    <t>050 2 02 20000 00 0000 151</t>
  </si>
  <si>
    <t>Субсидии бюджетам бюджетной системы  Российской Федерации (межбюджетные субсидии)</t>
  </si>
  <si>
    <t>050 2 02 30000 00 0000 151</t>
  </si>
  <si>
    <t xml:space="preserve">Субвенции бюджетам бюджетной системы Российской Федерации </t>
  </si>
  <si>
    <t>050 2 02 40000 00 0000 151</t>
  </si>
  <si>
    <t>Иные межбюджетные трансферты</t>
  </si>
  <si>
    <t>000 2 07 00000 00 0000 000</t>
  </si>
  <si>
    <t>Прочие безвозмездные поступления</t>
  </si>
  <si>
    <t>000 2 07 04000 00 0000 180</t>
  </si>
  <si>
    <t>000 2 18 00000 00 0000 180</t>
  </si>
  <si>
    <t xml:space="preserve">Доходы бюджетов бюджетной системы Российской Федерации от возврата организациями остатков субсидий прошлых лет  </t>
  </si>
  <si>
    <t>000 2 18 04000 04 0000 180</t>
  </si>
  <si>
    <t>Доходы бюджетов городских округов от возврата организациями остатков субсидий прошлых лет</t>
  </si>
  <si>
    <t xml:space="preserve">Возвраты остатков субсидий прошлых лет бюджетными учреждениями, автономными учреждениями, иными организациями.. </t>
  </si>
  <si>
    <t xml:space="preserve">000 2 19 00000 00 0000 000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</si>
  <si>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</si>
  <si>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</si>
  <si>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Уменьшение объемов начисленных штрафов.</t>
  </si>
  <si>
    <t xml:space="preserve">Поступление средств в счет погашения задолженности. </t>
  </si>
  <si>
    <t>Увеличение количества налагаемых административных штрафов.</t>
  </si>
  <si>
    <t xml:space="preserve">Отсутсвие наступления срока для добровольной оптаты административного штрафа (срок - январь 2019 года). </t>
  </si>
  <si>
    <t xml:space="preserve">Уменьшение количества налагаемых денежных (взысканий) штрафов и, соответственно, взысканных сумм за нарушение законодательства в области охраны окружающей среды. </t>
  </si>
  <si>
    <t>Увеличение количества налагаемых штрафов и взыскание задолженности прошлых лет.</t>
  </si>
  <si>
    <t xml:space="preserve">Наложение штрафных санкций в крупном размере. </t>
  </si>
  <si>
    <t xml:space="preserve">Рост количества обращений по согласованию транзитного проезда по дорогам местного значения. </t>
  </si>
  <si>
    <t>Увеличение количества административных взысканий (штрафов), налагаемых в сфере природопользования</t>
  </si>
  <si>
    <t>Поступление задатка по договору о развитии застроенной территории города, а также поступление доходов от размещения нестационарных торговых объектов на териитории города.</t>
  </si>
  <si>
    <t>Поступление субсилий на реализацию полномочий в области строительства, градостроительной деятельности и жилищных отношений</t>
  </si>
  <si>
    <t>Поступление субвенций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</si>
  <si>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Поступление средств на реализацию наказов избирателей депутатам Думы ХМАО-Югры и средств резервного фонда Правительства ХМАО-Югры</t>
  </si>
  <si>
    <t>Не в полном объеме поступили средства по отдельным субсидиям.</t>
  </si>
  <si>
    <t>000 2 19 00000 04 0000 151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</si>
  <si>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</si>
  <si>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 xml:space="preserve">В бюджет ХМАО – Югры возвращены неиспользованные межбюджетные трансферты </t>
  </si>
  <si>
    <t>НАЛОГОВЫЕ И НЕНАЛОГОВЫЕ ДОХОДЫ</t>
  </si>
  <si>
    <t>Проведение активной информационной кампании, в части привлечения физических лиц к своевременной уплате налоговых платежей, и реализация на практике Плана мероприятий ("дорожной карты") по мобилизации доходов бюджета города Нижневартовска в IV квартале 2018 года</t>
  </si>
  <si>
    <t>Поступление средств от возмещения затрат за коммунальные услуги муниципальным казенным учреждениям в рамках договоров аренды, доходов в виде возврата дебиторской задолженности прошлых лет, компенсации затрат на озеленение, возврата излишне уплаченного налога на имущество организаций за 2017 и иных поступлений.</t>
  </si>
  <si>
    <t>Поступление средств от возвратов  прошлых лет (возмещение ФСС за 2017 год), доходов в виде возврата дебиторской задолженности прошлых лет, компенсации затрат на озеленение.</t>
  </si>
  <si>
    <t xml:space="preserve">Увеличение количества взысканий (штрафов), налагаемых в крупной сумме до 500,00 тыс. рублей, а также поступление штрафных санкций по решению суда в сумме 12 024,93 тыс. рублей. </t>
  </si>
  <si>
    <t xml:space="preserve">Не в полном объеме поступили средства на реализацию мероприятий по содействию трудоустройству граждан </t>
  </si>
  <si>
    <t>Поступление средства от главных распорядителей бюджета Тюменской области, в рамках проекта "Инициативное бюджетирование" и по заключенным соглашениям о сотрудничестве администрации города, предприятиями и предпринимателями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</si>
</sst>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\.00\.0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4"/>
      <color indexed="10"/>
      <name val="Times New Roman"/>
      <family val="1"/>
      <charset val="204"/>
    </font>
    <font>
      <sz val="14"/>
      <color indexed="6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1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right" vertical="center"/>
    </xf>
    <xf numFmtId="0" fontId="2" fillId="3" borderId="5" xfId="0" applyNumberFormat="1" applyFont="1" applyFill="1" applyBorder="1" applyAlignment="1">
      <alignment horizontal="justify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wrapText="1"/>
    </xf>
    <xf numFmtId="0" fontId="2" fillId="3" borderId="4" xfId="0" applyNumberFormat="1" applyFont="1" applyFill="1" applyBorder="1" applyAlignment="1">
      <alignment vertical="center"/>
    </xf>
    <xf numFmtId="0" fontId="4" fillId="2" borderId="8" xfId="0" applyNumberFormat="1" applyFont="1" applyFill="1" applyBorder="1" applyAlignment="1">
      <alignment horizontal="right" vertical="center"/>
    </xf>
    <xf numFmtId="0" fontId="4" fillId="2" borderId="9" xfId="0" applyNumberFormat="1" applyFont="1" applyFill="1" applyBorder="1" applyAlignment="1">
      <alignment horizontal="justify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right" vertical="center"/>
    </xf>
    <xf numFmtId="0" fontId="2" fillId="3" borderId="9" xfId="0" applyNumberFormat="1" applyFont="1" applyFill="1" applyBorder="1" applyAlignment="1">
      <alignment horizontal="justify" vertical="center" wrapText="1"/>
    </xf>
    <xf numFmtId="4" fontId="2" fillId="3" borderId="9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6" fillId="0" borderId="1" xfId="0" applyNumberFormat="1" applyFont="1" applyFill="1" applyBorder="1" applyAlignment="1">
      <alignment horizontal="justify" vertical="center" wrapText="1"/>
    </xf>
    <xf numFmtId="2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6" fillId="0" borderId="1" xfId="0" applyNumberFormat="1" applyFont="1" applyFill="1" applyBorder="1" applyAlignment="1">
      <alignment horizontal="justify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right"/>
    </xf>
    <xf numFmtId="4" fontId="2" fillId="3" borderId="1" xfId="0" applyNumberFormat="1" applyFont="1" applyFill="1" applyBorder="1" applyAlignment="1">
      <alignment horizontal="left" vertical="center" wrapText="1"/>
    </xf>
    <xf numFmtId="0" fontId="4" fillId="3" borderId="8" xfId="0" applyNumberFormat="1" applyFont="1" applyFill="1" applyBorder="1" applyAlignment="1">
      <alignment horizontal="right" vertical="center"/>
    </xf>
    <xf numFmtId="0" fontId="4" fillId="3" borderId="9" xfId="0" applyNumberFormat="1" applyFont="1" applyFill="1" applyBorder="1" applyAlignment="1">
      <alignment horizontal="justify" vertical="center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3" xfId="0" applyFont="1" applyBorder="1" applyAlignment="1">
      <alignment horizontal="justify" vertical="center"/>
    </xf>
    <xf numFmtId="164" fontId="4" fillId="3" borderId="9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justify" vertical="center" wrapText="1"/>
    </xf>
    <xf numFmtId="4" fontId="4" fillId="4" borderId="1" xfId="0" applyNumberFormat="1" applyFont="1" applyFill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2" fillId="3" borderId="14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justify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/>
    </xf>
    <xf numFmtId="49" fontId="6" fillId="0" borderId="1" xfId="0" applyNumberFormat="1" applyFont="1" applyBorder="1" applyAlignment="1">
      <alignment horizontal="justify" vertical="center" wrapText="1"/>
    </xf>
    <xf numFmtId="2" fontId="6" fillId="0" borderId="15" xfId="1" applyNumberFormat="1" applyFont="1" applyBorder="1" applyAlignment="1">
      <alignment horizontal="right" vertical="center" wrapText="1"/>
    </xf>
    <xf numFmtId="49" fontId="6" fillId="0" borderId="15" xfId="0" applyNumberFormat="1" applyFont="1" applyFill="1" applyBorder="1" applyAlignment="1">
      <alignment horizontal="justify" vertical="center" wrapText="1"/>
    </xf>
    <xf numFmtId="4" fontId="4" fillId="3" borderId="16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justify" wrapText="1"/>
    </xf>
    <xf numFmtId="49" fontId="6" fillId="3" borderId="1" xfId="0" applyNumberFormat="1" applyFont="1" applyFill="1" applyBorder="1" applyAlignment="1">
      <alignment horizontal="justify" vertical="center" wrapText="1"/>
    </xf>
    <xf numFmtId="0" fontId="4" fillId="2" borderId="14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justify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right" vertical="center"/>
    </xf>
    <xf numFmtId="0" fontId="1" fillId="0" borderId="15" xfId="0" applyFont="1" applyBorder="1" applyAlignment="1">
      <alignment horizontal="right"/>
    </xf>
    <xf numFmtId="49" fontId="6" fillId="2" borderId="17" xfId="2" applyNumberFormat="1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right"/>
    </xf>
    <xf numFmtId="0" fontId="7" fillId="0" borderId="7" xfId="0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justify" vertical="center" wrapText="1"/>
    </xf>
    <xf numFmtId="49" fontId="6" fillId="0" borderId="19" xfId="0" applyNumberFormat="1" applyFont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49" fontId="6" fillId="3" borderId="7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justify" vertical="center" wrapText="1"/>
    </xf>
    <xf numFmtId="49" fontId="6" fillId="0" borderId="7" xfId="0" applyNumberFormat="1" applyFont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justify" vertical="center" wrapText="1"/>
    </xf>
    <xf numFmtId="4" fontId="4" fillId="4" borderId="7" xfId="0" applyNumberFormat="1" applyFont="1" applyFill="1" applyBorder="1" applyAlignment="1">
      <alignment horizontal="justify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justify" vertical="center" wrapText="1"/>
    </xf>
    <xf numFmtId="4" fontId="4" fillId="3" borderId="7" xfId="0" applyNumberFormat="1" applyFont="1" applyFill="1" applyBorder="1" applyAlignment="1">
      <alignment horizontal="justify" vertical="center" wrapText="1"/>
    </xf>
    <xf numFmtId="49" fontId="4" fillId="3" borderId="11" xfId="0" applyNumberFormat="1" applyFont="1" applyFill="1" applyBorder="1" applyAlignment="1">
      <alignment horizontal="justify" vertical="center" wrapText="1"/>
    </xf>
    <xf numFmtId="49" fontId="4" fillId="3" borderId="12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topLeftCell="A70" zoomScale="70" zoomScaleNormal="70" workbookViewId="0">
      <selection activeCell="I70" sqref="I70"/>
    </sheetView>
  </sheetViews>
  <sheetFormatPr defaultColWidth="9" defaultRowHeight="18.75" x14ac:dyDescent="0.3"/>
  <cols>
    <col min="1" max="1" width="33.85546875" customWidth="1"/>
    <col min="2" max="2" width="49.7109375" customWidth="1"/>
    <col min="3" max="3" width="20.85546875" customWidth="1"/>
    <col min="4" max="4" width="19.85546875" customWidth="1"/>
    <col min="5" max="5" width="19.28515625" customWidth="1"/>
    <col min="6" max="6" width="16.140625" customWidth="1"/>
    <col min="7" max="7" width="15.5703125" customWidth="1"/>
    <col min="8" max="8" width="61" customWidth="1"/>
    <col min="9" max="9" width="54.42578125" style="85" customWidth="1"/>
  </cols>
  <sheetData>
    <row r="1" spans="1:9" ht="25.5" customHeight="1" x14ac:dyDescent="0.3">
      <c r="I1" s="1" t="s">
        <v>0</v>
      </c>
    </row>
    <row r="2" spans="1:9" ht="27.75" customHeight="1" x14ac:dyDescent="0.3">
      <c r="A2" s="113" t="s">
        <v>1</v>
      </c>
      <c r="B2" s="113"/>
      <c r="C2" s="113"/>
      <c r="D2" s="113"/>
      <c r="E2" s="113"/>
      <c r="F2" s="113"/>
      <c r="G2" s="113"/>
      <c r="H2" s="113"/>
      <c r="I2" s="113"/>
    </row>
    <row r="3" spans="1:9" x14ac:dyDescent="0.3">
      <c r="A3" s="2"/>
      <c r="B3" s="2"/>
      <c r="C3" s="2"/>
      <c r="D3" s="2"/>
      <c r="F3" s="3"/>
      <c r="G3" s="4"/>
      <c r="H3" s="4"/>
      <c r="I3" s="5" t="s">
        <v>2</v>
      </c>
    </row>
    <row r="4" spans="1:9" ht="18.75" customHeight="1" x14ac:dyDescent="0.3">
      <c r="A4" s="114" t="s">
        <v>3</v>
      </c>
      <c r="B4" s="114" t="s">
        <v>4</v>
      </c>
      <c r="C4" s="114" t="s">
        <v>5</v>
      </c>
      <c r="D4" s="115" t="s">
        <v>6</v>
      </c>
      <c r="E4" s="114" t="s">
        <v>7</v>
      </c>
      <c r="F4" s="116" t="s">
        <v>8</v>
      </c>
      <c r="G4" s="117"/>
      <c r="H4" s="118" t="s">
        <v>9</v>
      </c>
      <c r="I4" s="118"/>
    </row>
    <row r="5" spans="1:9" ht="58.5" customHeight="1" x14ac:dyDescent="0.25">
      <c r="A5" s="114"/>
      <c r="B5" s="114"/>
      <c r="C5" s="114"/>
      <c r="D5" s="115"/>
      <c r="E5" s="114"/>
      <c r="F5" s="6" t="s">
        <v>10</v>
      </c>
      <c r="G5" s="7" t="s">
        <v>11</v>
      </c>
      <c r="H5" s="8" t="s">
        <v>12</v>
      </c>
      <c r="I5" s="9" t="s">
        <v>13</v>
      </c>
    </row>
    <row r="6" spans="1:9" ht="37.5" x14ac:dyDescent="0.3">
      <c r="A6" s="10" t="s">
        <v>14</v>
      </c>
      <c r="B6" s="11" t="s">
        <v>198</v>
      </c>
      <c r="C6" s="12">
        <f>SUM(C8,C9,C11,C19,C24,C27,C30,C35,C37,C40,C44,C60)</f>
        <v>6493245.0200000005</v>
      </c>
      <c r="D6" s="12">
        <f>SUM(D8,D9,D11,D19,D24,D27,D30,D35,D37,D40,D44,D60)</f>
        <v>6935321.9500000011</v>
      </c>
      <c r="E6" s="12">
        <f>SUM(E8,E9,E11,E19,E24,E27,E30,E35,E37,E40,E44,E60)</f>
        <v>7076564.0800000001</v>
      </c>
      <c r="F6" s="13">
        <f>E6/C6*100</f>
        <v>108.98347526087963</v>
      </c>
      <c r="G6" s="14">
        <f t="shared" ref="G6:G26" si="0">E6/D6*100</f>
        <v>102.03656197964968</v>
      </c>
      <c r="H6" s="15"/>
      <c r="I6" s="16"/>
    </row>
    <row r="7" spans="1:9" x14ac:dyDescent="0.3">
      <c r="A7" s="17"/>
      <c r="B7" s="11" t="s">
        <v>15</v>
      </c>
      <c r="C7" s="12">
        <f>SUM(C8,C9,C11,C19,C24,C27)</f>
        <v>5656773.1500000004</v>
      </c>
      <c r="D7" s="12">
        <f>SUM(D8,D9,D11,D19,D24,D27)</f>
        <v>5887729.9600000009</v>
      </c>
      <c r="E7" s="12">
        <f>SUM(E8,E9,E11,E19,E24,E27)</f>
        <v>5991022.6099999994</v>
      </c>
      <c r="F7" s="13">
        <f>E7/C7*100</f>
        <v>105.9088362063803</v>
      </c>
      <c r="G7" s="14">
        <f t="shared" si="0"/>
        <v>101.75437139104116</v>
      </c>
      <c r="H7" s="15"/>
      <c r="I7" s="16"/>
    </row>
    <row r="8" spans="1:9" x14ac:dyDescent="0.3">
      <c r="A8" s="18" t="s">
        <v>16</v>
      </c>
      <c r="B8" s="19" t="s">
        <v>17</v>
      </c>
      <c r="C8" s="20">
        <v>4267666.3</v>
      </c>
      <c r="D8" s="21">
        <v>4359110.5599999996</v>
      </c>
      <c r="E8" s="22">
        <v>4425892.0199999996</v>
      </c>
      <c r="F8" s="23">
        <f t="shared" ref="F8:F75" si="1">E8/C8*100</f>
        <v>103.70754667486537</v>
      </c>
      <c r="G8" s="24">
        <f t="shared" si="0"/>
        <v>101.53199738985286</v>
      </c>
      <c r="H8" s="25"/>
      <c r="I8" s="16"/>
    </row>
    <row r="9" spans="1:9" ht="56.25" x14ac:dyDescent="0.25">
      <c r="A9" s="26" t="s">
        <v>18</v>
      </c>
      <c r="B9" s="27" t="s">
        <v>19</v>
      </c>
      <c r="C9" s="28">
        <f>C10</f>
        <v>14153.65</v>
      </c>
      <c r="D9" s="28">
        <f>D10</f>
        <v>15153.65</v>
      </c>
      <c r="E9" s="28">
        <f>E10</f>
        <v>16632.169999999998</v>
      </c>
      <c r="F9" s="29">
        <f t="shared" si="1"/>
        <v>117.51152529559512</v>
      </c>
      <c r="G9" s="30">
        <f t="shared" si="0"/>
        <v>109.75685725881223</v>
      </c>
      <c r="H9" s="15" t="s">
        <v>20</v>
      </c>
      <c r="I9" s="31"/>
    </row>
    <row r="10" spans="1:9" ht="56.25" x14ac:dyDescent="0.25">
      <c r="A10" s="18" t="s">
        <v>21</v>
      </c>
      <c r="B10" s="19" t="s">
        <v>22</v>
      </c>
      <c r="C10" s="20">
        <v>14153.65</v>
      </c>
      <c r="D10" s="32">
        <v>15153.65</v>
      </c>
      <c r="E10" s="20">
        <v>16632.169999999998</v>
      </c>
      <c r="F10" s="33">
        <f t="shared" si="1"/>
        <v>117.51152529559512</v>
      </c>
      <c r="G10" s="24">
        <f t="shared" si="0"/>
        <v>109.75685725881223</v>
      </c>
      <c r="H10" s="107" t="s">
        <v>23</v>
      </c>
      <c r="I10" s="108"/>
    </row>
    <row r="11" spans="1:9" ht="27.75" customHeight="1" x14ac:dyDescent="0.25">
      <c r="A11" s="26" t="s">
        <v>24</v>
      </c>
      <c r="B11" s="27" t="s">
        <v>25</v>
      </c>
      <c r="C11" s="28">
        <f>SUM(C12,C16,C17,C18)</f>
        <v>1078082.8999999999</v>
      </c>
      <c r="D11" s="28">
        <f>SUM(D12,D16,D17,D18)</f>
        <v>1213595.45</v>
      </c>
      <c r="E11" s="28">
        <f>SUM(E12,E16,E17,E18)</f>
        <v>1225748.1400000001</v>
      </c>
      <c r="F11" s="29">
        <f t="shared" si="1"/>
        <v>113.69702088772581</v>
      </c>
      <c r="G11" s="30">
        <f t="shared" si="0"/>
        <v>101.00137900154455</v>
      </c>
      <c r="H11" s="15"/>
      <c r="I11" s="34"/>
    </row>
    <row r="12" spans="1:9" ht="59.25" customHeight="1" x14ac:dyDescent="0.25">
      <c r="A12" s="18" t="s">
        <v>26</v>
      </c>
      <c r="B12" s="19" t="s">
        <v>27</v>
      </c>
      <c r="C12" s="20">
        <f>SUM(C13:C15)</f>
        <v>771661.9</v>
      </c>
      <c r="D12" s="20">
        <f>SUM(D13:D15)</f>
        <v>907000</v>
      </c>
      <c r="E12" s="20">
        <f>SUM(E13:E15)</f>
        <v>939759.39000000013</v>
      </c>
      <c r="F12" s="23">
        <f t="shared" si="1"/>
        <v>121.78382656964146</v>
      </c>
      <c r="G12" s="24">
        <f t="shared" si="0"/>
        <v>103.61184013230431</v>
      </c>
      <c r="H12" s="35" t="s">
        <v>28</v>
      </c>
      <c r="I12" s="34"/>
    </row>
    <row r="13" spans="1:9" ht="56.25" customHeight="1" x14ac:dyDescent="0.25">
      <c r="A13" s="36" t="s">
        <v>29</v>
      </c>
      <c r="B13" s="37" t="s">
        <v>30</v>
      </c>
      <c r="C13" s="20">
        <v>567026.30000000005</v>
      </c>
      <c r="D13" s="32">
        <v>680000</v>
      </c>
      <c r="E13" s="22">
        <v>710049.03</v>
      </c>
      <c r="F13" s="23">
        <f t="shared" si="1"/>
        <v>125.22329740260724</v>
      </c>
      <c r="G13" s="24">
        <f t="shared" si="0"/>
        <v>104.41897500000002</v>
      </c>
      <c r="H13" s="35" t="s">
        <v>31</v>
      </c>
      <c r="I13" s="34"/>
    </row>
    <row r="14" spans="1:9" ht="81" customHeight="1" x14ac:dyDescent="0.25">
      <c r="A14" s="36" t="s">
        <v>32</v>
      </c>
      <c r="B14" s="37" t="s">
        <v>33</v>
      </c>
      <c r="C14" s="20">
        <v>204635.6</v>
      </c>
      <c r="D14" s="32">
        <v>227000</v>
      </c>
      <c r="E14" s="22">
        <v>230589.56</v>
      </c>
      <c r="F14" s="23">
        <f t="shared" si="1"/>
        <v>112.68301312186149</v>
      </c>
      <c r="G14" s="24">
        <f t="shared" si="0"/>
        <v>101.58130396475771</v>
      </c>
      <c r="H14" s="35" t="s">
        <v>34</v>
      </c>
      <c r="I14" s="34"/>
    </row>
    <row r="15" spans="1:9" ht="83.25" customHeight="1" x14ac:dyDescent="0.25">
      <c r="A15" s="38" t="s">
        <v>35</v>
      </c>
      <c r="B15" s="39" t="s">
        <v>36</v>
      </c>
      <c r="C15" s="20">
        <v>0</v>
      </c>
      <c r="D15" s="32">
        <v>0</v>
      </c>
      <c r="E15" s="22">
        <v>-879.2</v>
      </c>
      <c r="F15" s="23">
        <v>0</v>
      </c>
      <c r="G15" s="24">
        <v>0</v>
      </c>
      <c r="H15" s="97" t="s">
        <v>37</v>
      </c>
      <c r="I15" s="98"/>
    </row>
    <row r="16" spans="1:9" ht="37.5" x14ac:dyDescent="0.25">
      <c r="A16" s="18" t="s">
        <v>38</v>
      </c>
      <c r="B16" s="19" t="s">
        <v>39</v>
      </c>
      <c r="C16" s="20">
        <v>236932</v>
      </c>
      <c r="D16" s="32">
        <v>236932</v>
      </c>
      <c r="E16" s="22">
        <v>208013.8</v>
      </c>
      <c r="F16" s="23">
        <f t="shared" si="1"/>
        <v>87.794725912920157</v>
      </c>
      <c r="G16" s="24">
        <f t="shared" si="0"/>
        <v>87.794725912920157</v>
      </c>
      <c r="H16" s="105" t="s">
        <v>40</v>
      </c>
      <c r="I16" s="106"/>
    </row>
    <row r="17" spans="1:9" ht="25.5" customHeight="1" x14ac:dyDescent="0.25">
      <c r="A17" s="18" t="s">
        <v>41</v>
      </c>
      <c r="B17" s="19" t="s">
        <v>42</v>
      </c>
      <c r="C17" s="20">
        <v>624</v>
      </c>
      <c r="D17" s="32">
        <v>798.45</v>
      </c>
      <c r="E17" s="22">
        <v>823.45</v>
      </c>
      <c r="F17" s="23">
        <f t="shared" si="1"/>
        <v>131.96314102564105</v>
      </c>
      <c r="G17" s="24">
        <f t="shared" si="0"/>
        <v>103.13106644122989</v>
      </c>
      <c r="H17" s="40" t="s">
        <v>43</v>
      </c>
      <c r="I17" s="34"/>
    </row>
    <row r="18" spans="1:9" ht="60" customHeight="1" x14ac:dyDescent="0.25">
      <c r="A18" s="18" t="s">
        <v>44</v>
      </c>
      <c r="B18" s="19" t="s">
        <v>45</v>
      </c>
      <c r="C18" s="20">
        <v>68865</v>
      </c>
      <c r="D18" s="32">
        <v>68865</v>
      </c>
      <c r="E18" s="20">
        <v>77151.5</v>
      </c>
      <c r="F18" s="33">
        <f t="shared" si="1"/>
        <v>112.0329630436361</v>
      </c>
      <c r="G18" s="24">
        <f t="shared" si="0"/>
        <v>112.0329630436361</v>
      </c>
      <c r="H18" s="97" t="s">
        <v>46</v>
      </c>
      <c r="I18" s="98"/>
    </row>
    <row r="19" spans="1:9" x14ac:dyDescent="0.25">
      <c r="A19" s="26" t="s">
        <v>47</v>
      </c>
      <c r="B19" s="27" t="s">
        <v>48</v>
      </c>
      <c r="C19" s="28">
        <f>SUM(C20:C21)</f>
        <v>250324.90000000002</v>
      </c>
      <c r="D19" s="28">
        <f>SUM(D20:D21)</f>
        <v>253324.90000000002</v>
      </c>
      <c r="E19" s="41">
        <f>SUM(E20:E21)</f>
        <v>279286.01</v>
      </c>
      <c r="F19" s="42">
        <f t="shared" si="1"/>
        <v>111.56940839684746</v>
      </c>
      <c r="G19" s="30">
        <f t="shared" si="0"/>
        <v>110.24814773439169</v>
      </c>
      <c r="H19" s="15"/>
      <c r="I19" s="34"/>
    </row>
    <row r="20" spans="1:9" ht="76.5" customHeight="1" x14ac:dyDescent="0.25">
      <c r="A20" s="18" t="s">
        <v>49</v>
      </c>
      <c r="B20" s="19" t="s">
        <v>50</v>
      </c>
      <c r="C20" s="20">
        <v>93948.2</v>
      </c>
      <c r="D20" s="32">
        <v>93948.2</v>
      </c>
      <c r="E20" s="22">
        <v>105898.41</v>
      </c>
      <c r="F20" s="23">
        <f t="shared" si="1"/>
        <v>112.71999889300702</v>
      </c>
      <c r="G20" s="24">
        <f t="shared" si="0"/>
        <v>112.71999889300702</v>
      </c>
      <c r="H20" s="105" t="s">
        <v>199</v>
      </c>
      <c r="I20" s="106"/>
    </row>
    <row r="21" spans="1:9" ht="28.5" customHeight="1" x14ac:dyDescent="0.25">
      <c r="A21" s="18" t="s">
        <v>51</v>
      </c>
      <c r="B21" s="19" t="s">
        <v>52</v>
      </c>
      <c r="C21" s="20">
        <f>SUM(C22:C23)</f>
        <v>156376.70000000001</v>
      </c>
      <c r="D21" s="20">
        <f>SUM(D22:D23)</f>
        <v>159376.70000000001</v>
      </c>
      <c r="E21" s="20">
        <f>SUM(E22:E23)</f>
        <v>173387.6</v>
      </c>
      <c r="F21" s="23">
        <f t="shared" si="1"/>
        <v>110.87815512157502</v>
      </c>
      <c r="G21" s="24">
        <f t="shared" si="0"/>
        <v>108.79105916987865</v>
      </c>
      <c r="H21" s="40" t="s">
        <v>53</v>
      </c>
      <c r="I21" s="40"/>
    </row>
    <row r="22" spans="1:9" ht="80.25" customHeight="1" x14ac:dyDescent="0.3">
      <c r="A22" s="43" t="s">
        <v>54</v>
      </c>
      <c r="B22" s="37" t="s">
        <v>55</v>
      </c>
      <c r="C22" s="20">
        <v>137321.70000000001</v>
      </c>
      <c r="D22" s="32">
        <v>139321.70000000001</v>
      </c>
      <c r="E22" s="22">
        <v>147412.76</v>
      </c>
      <c r="F22" s="23">
        <f t="shared" si="1"/>
        <v>107.34848170391132</v>
      </c>
      <c r="G22" s="24">
        <f t="shared" si="0"/>
        <v>105.80746574295318</v>
      </c>
      <c r="H22" s="105" t="s">
        <v>56</v>
      </c>
      <c r="I22" s="106"/>
    </row>
    <row r="23" spans="1:9" ht="82.5" customHeight="1" x14ac:dyDescent="0.3">
      <c r="A23" s="43" t="s">
        <v>57</v>
      </c>
      <c r="B23" s="37" t="s">
        <v>58</v>
      </c>
      <c r="C23" s="20">
        <v>19055</v>
      </c>
      <c r="D23" s="32">
        <v>20055</v>
      </c>
      <c r="E23" s="22">
        <v>25974.84</v>
      </c>
      <c r="F23" s="23">
        <f t="shared" si="1"/>
        <v>136.31508790343742</v>
      </c>
      <c r="G23" s="24">
        <f t="shared" si="0"/>
        <v>129.51802543006733</v>
      </c>
      <c r="H23" s="105" t="s">
        <v>59</v>
      </c>
      <c r="I23" s="106"/>
    </row>
    <row r="24" spans="1:9" x14ac:dyDescent="0.25">
      <c r="A24" s="26" t="s">
        <v>60</v>
      </c>
      <c r="B24" s="27" t="s">
        <v>61</v>
      </c>
      <c r="C24" s="28">
        <f>SUM(C25:C26)</f>
        <v>46545.4</v>
      </c>
      <c r="D24" s="28">
        <f>SUM(D25:D26)</f>
        <v>46545.4</v>
      </c>
      <c r="E24" s="28">
        <f>SUM(E25:E26)</f>
        <v>43464.270000000004</v>
      </c>
      <c r="F24" s="42">
        <f t="shared" si="1"/>
        <v>93.380377008254314</v>
      </c>
      <c r="G24" s="30">
        <f t="shared" si="0"/>
        <v>93.380377008254314</v>
      </c>
      <c r="H24" s="44"/>
      <c r="I24" s="34"/>
    </row>
    <row r="25" spans="1:9" s="49" customFormat="1" ht="64.5" customHeight="1" x14ac:dyDescent="0.25">
      <c r="A25" s="45" t="s">
        <v>62</v>
      </c>
      <c r="B25" s="46" t="s">
        <v>63</v>
      </c>
      <c r="C25" s="32">
        <v>44400</v>
      </c>
      <c r="D25" s="32">
        <v>44400</v>
      </c>
      <c r="E25" s="21">
        <v>41338.79</v>
      </c>
      <c r="F25" s="47">
        <f t="shared" si="1"/>
        <v>93.105382882882878</v>
      </c>
      <c r="G25" s="48">
        <f t="shared" si="0"/>
        <v>93.105382882882878</v>
      </c>
      <c r="H25" s="109" t="s">
        <v>64</v>
      </c>
      <c r="I25" s="110"/>
    </row>
    <row r="26" spans="1:9" s="49" customFormat="1" ht="160.5" customHeight="1" x14ac:dyDescent="0.25">
      <c r="A26" s="45" t="s">
        <v>65</v>
      </c>
      <c r="B26" s="46" t="s">
        <v>66</v>
      </c>
      <c r="C26" s="32">
        <v>2145.4</v>
      </c>
      <c r="D26" s="32">
        <v>2145.4</v>
      </c>
      <c r="E26" s="21">
        <v>2125.48</v>
      </c>
      <c r="F26" s="47">
        <f t="shared" si="1"/>
        <v>99.071501817842815</v>
      </c>
      <c r="G26" s="48">
        <f t="shared" si="0"/>
        <v>99.071501817842815</v>
      </c>
      <c r="H26" s="111" t="s">
        <v>67</v>
      </c>
      <c r="I26" s="112"/>
    </row>
    <row r="27" spans="1:9" ht="56.25" x14ac:dyDescent="0.25">
      <c r="A27" s="26" t="s">
        <v>68</v>
      </c>
      <c r="B27" s="27" t="s">
        <v>69</v>
      </c>
      <c r="C27" s="28">
        <f>C28</f>
        <v>0</v>
      </c>
      <c r="D27" s="28">
        <f>D28</f>
        <v>0</v>
      </c>
      <c r="E27" s="28">
        <f>E28</f>
        <v>0</v>
      </c>
      <c r="F27" s="29">
        <v>0</v>
      </c>
      <c r="G27" s="30">
        <v>0</v>
      </c>
      <c r="H27" s="15"/>
      <c r="I27" s="50"/>
    </row>
    <row r="28" spans="1:9" s="49" customFormat="1" ht="37.5" x14ac:dyDescent="0.25">
      <c r="A28" s="45" t="s">
        <v>70</v>
      </c>
      <c r="B28" s="46" t="s">
        <v>71</v>
      </c>
      <c r="C28" s="32">
        <v>0</v>
      </c>
      <c r="D28" s="32">
        <v>0</v>
      </c>
      <c r="E28" s="32">
        <v>0</v>
      </c>
      <c r="F28" s="51">
        <v>0</v>
      </c>
      <c r="G28" s="48">
        <v>0</v>
      </c>
      <c r="H28" s="52"/>
      <c r="I28" s="34"/>
    </row>
    <row r="29" spans="1:9" s="49" customFormat="1" x14ac:dyDescent="0.25">
      <c r="A29" s="45"/>
      <c r="B29" s="11" t="s">
        <v>72</v>
      </c>
      <c r="C29" s="28">
        <f>SUM(C30,C35,C37,C40,C44,C60)</f>
        <v>836471.87</v>
      </c>
      <c r="D29" s="28">
        <f>SUM(D30,D35,D37,D40,D44,D60)</f>
        <v>1047591.99</v>
      </c>
      <c r="E29" s="28">
        <f>SUM(E30,E35,E37,E40,E44,E60)</f>
        <v>1085541.47</v>
      </c>
      <c r="F29" s="29">
        <f t="shared" si="1"/>
        <v>129.77620753702092</v>
      </c>
      <c r="G29" s="30">
        <f>E29/D29*100</f>
        <v>103.6225439257129</v>
      </c>
      <c r="H29" s="15"/>
      <c r="I29" s="34"/>
    </row>
    <row r="30" spans="1:9" ht="75" x14ac:dyDescent="0.25">
      <c r="A30" s="26" t="s">
        <v>73</v>
      </c>
      <c r="B30" s="27" t="s">
        <v>74</v>
      </c>
      <c r="C30" s="28">
        <f>SUM(C31:C34)</f>
        <v>726062.83</v>
      </c>
      <c r="D30" s="28">
        <f>SUM(D31:D34)</f>
        <v>751240.41999999993</v>
      </c>
      <c r="E30" s="28">
        <f>SUM(E31:E34)</f>
        <v>752727.87</v>
      </c>
      <c r="F30" s="29">
        <f t="shared" si="1"/>
        <v>103.67255269079124</v>
      </c>
      <c r="G30" s="30">
        <f>E30/D30*100</f>
        <v>100.19799919711457</v>
      </c>
      <c r="H30" s="15"/>
      <c r="I30" s="34"/>
    </row>
    <row r="31" spans="1:9" s="49" customFormat="1" ht="141" customHeight="1" x14ac:dyDescent="0.25">
      <c r="A31" s="45" t="s">
        <v>75</v>
      </c>
      <c r="B31" s="46" t="s">
        <v>76</v>
      </c>
      <c r="C31" s="32">
        <v>9496.2000000000007</v>
      </c>
      <c r="D31" s="32">
        <v>8868.44</v>
      </c>
      <c r="E31" s="21">
        <v>8878.92</v>
      </c>
      <c r="F31" s="47">
        <f>E31/C31*100</f>
        <v>93.499715675743971</v>
      </c>
      <c r="G31" s="24">
        <f>E31/D31*100</f>
        <v>100.11817185435092</v>
      </c>
      <c r="H31" s="53" t="s">
        <v>77</v>
      </c>
      <c r="I31" s="34"/>
    </row>
    <row r="32" spans="1:9" ht="185.25" customHeight="1" x14ac:dyDescent="0.25">
      <c r="A32" s="45" t="s">
        <v>78</v>
      </c>
      <c r="B32" s="19" t="s">
        <v>79</v>
      </c>
      <c r="C32" s="20">
        <v>700235.04</v>
      </c>
      <c r="D32" s="32">
        <v>725209.65</v>
      </c>
      <c r="E32" s="20">
        <v>725503.23</v>
      </c>
      <c r="F32" s="33">
        <f t="shared" si="1"/>
        <v>103.60852978736968</v>
      </c>
      <c r="G32" s="24">
        <f>E32/D32*100</f>
        <v>100.04048208680069</v>
      </c>
      <c r="H32" s="25"/>
      <c r="I32" s="34"/>
    </row>
    <row r="33" spans="1:9" ht="45" customHeight="1" x14ac:dyDescent="0.25">
      <c r="A33" s="18" t="s">
        <v>80</v>
      </c>
      <c r="B33" s="19" t="s">
        <v>81</v>
      </c>
      <c r="C33" s="20">
        <v>5672.72</v>
      </c>
      <c r="D33" s="21">
        <v>4662.33</v>
      </c>
      <c r="E33" s="20">
        <v>4662.33</v>
      </c>
      <c r="F33" s="33">
        <f t="shared" si="1"/>
        <v>82.188614985403817</v>
      </c>
      <c r="G33" s="24">
        <f>E33/D33*100</f>
        <v>100</v>
      </c>
      <c r="H33" s="53" t="s">
        <v>82</v>
      </c>
      <c r="I33" s="34"/>
    </row>
    <row r="34" spans="1:9" ht="179.25" customHeight="1" x14ac:dyDescent="0.25">
      <c r="A34" s="18" t="s">
        <v>83</v>
      </c>
      <c r="B34" s="19" t="s">
        <v>84</v>
      </c>
      <c r="C34" s="20">
        <v>10658.87</v>
      </c>
      <c r="D34" s="32">
        <v>12500</v>
      </c>
      <c r="E34" s="22">
        <v>13683.39</v>
      </c>
      <c r="F34" s="23">
        <f t="shared" si="1"/>
        <v>128.37561580167502</v>
      </c>
      <c r="G34" s="24">
        <f t="shared" ref="G34:G75" si="2">E34/D34*100</f>
        <v>109.46711999999998</v>
      </c>
      <c r="H34" s="97" t="s">
        <v>85</v>
      </c>
      <c r="I34" s="98"/>
    </row>
    <row r="35" spans="1:9" ht="39.75" customHeight="1" x14ac:dyDescent="0.25">
      <c r="A35" s="26" t="s">
        <v>86</v>
      </c>
      <c r="B35" s="27" t="s">
        <v>87</v>
      </c>
      <c r="C35" s="28">
        <f>C36</f>
        <v>14026.4</v>
      </c>
      <c r="D35" s="28">
        <f>D36</f>
        <v>14026.4</v>
      </c>
      <c r="E35" s="28">
        <f>E36</f>
        <v>9791.5499999999993</v>
      </c>
      <c r="F35" s="29">
        <f t="shared" si="1"/>
        <v>69.808004905036213</v>
      </c>
      <c r="G35" s="30">
        <f t="shared" si="2"/>
        <v>69.808004905036213</v>
      </c>
      <c r="H35" s="15"/>
      <c r="I35" s="34"/>
    </row>
    <row r="36" spans="1:9" ht="78.75" customHeight="1" x14ac:dyDescent="0.25">
      <c r="A36" s="18" t="s">
        <v>88</v>
      </c>
      <c r="B36" s="19" t="s">
        <v>89</v>
      </c>
      <c r="C36" s="20">
        <v>14026.4</v>
      </c>
      <c r="D36" s="32">
        <v>14026.4</v>
      </c>
      <c r="E36" s="22">
        <v>9791.5499999999993</v>
      </c>
      <c r="F36" s="23">
        <f t="shared" si="1"/>
        <v>69.808004905036213</v>
      </c>
      <c r="G36" s="24">
        <f t="shared" si="2"/>
        <v>69.808004905036213</v>
      </c>
      <c r="H36" s="97" t="s">
        <v>90</v>
      </c>
      <c r="I36" s="98"/>
    </row>
    <row r="37" spans="1:9" ht="42" customHeight="1" x14ac:dyDescent="0.25">
      <c r="A37" s="26" t="s">
        <v>91</v>
      </c>
      <c r="B37" s="27" t="s">
        <v>92</v>
      </c>
      <c r="C37" s="28">
        <f>SUM(C38:C39)</f>
        <v>2262.52</v>
      </c>
      <c r="D37" s="28">
        <f>SUM(D38:D39)</f>
        <v>33667.99</v>
      </c>
      <c r="E37" s="41">
        <f>SUM(E38:E39)</f>
        <v>38531.24</v>
      </c>
      <c r="F37" s="42">
        <f t="shared" si="1"/>
        <v>1703.0231776956668</v>
      </c>
      <c r="G37" s="30">
        <f t="shared" si="2"/>
        <v>114.44472925173139</v>
      </c>
      <c r="H37" s="15"/>
      <c r="I37" s="34"/>
    </row>
    <row r="38" spans="1:9" ht="64.5" customHeight="1" x14ac:dyDescent="0.25">
      <c r="A38" s="18" t="s">
        <v>93</v>
      </c>
      <c r="B38" s="19" t="s">
        <v>94</v>
      </c>
      <c r="C38" s="20">
        <v>2100.6</v>
      </c>
      <c r="D38" s="32">
        <v>3345.2</v>
      </c>
      <c r="E38" s="22">
        <v>3934.74</v>
      </c>
      <c r="F38" s="23">
        <f t="shared" si="1"/>
        <v>187.31505284204513</v>
      </c>
      <c r="G38" s="24">
        <f t="shared" si="2"/>
        <v>117.62346048068875</v>
      </c>
      <c r="H38" s="105" t="s">
        <v>95</v>
      </c>
      <c r="I38" s="106"/>
    </row>
    <row r="39" spans="1:9" ht="139.5" customHeight="1" x14ac:dyDescent="0.25">
      <c r="A39" s="18" t="s">
        <v>96</v>
      </c>
      <c r="B39" s="19" t="s">
        <v>97</v>
      </c>
      <c r="C39" s="20">
        <v>161.91999999999999</v>
      </c>
      <c r="D39" s="32">
        <v>30322.79</v>
      </c>
      <c r="E39" s="20">
        <v>34596.5</v>
      </c>
      <c r="F39" s="23">
        <f t="shared" si="1"/>
        <v>21366.415513833992</v>
      </c>
      <c r="G39" s="24">
        <f t="shared" si="2"/>
        <v>114.09405269106175</v>
      </c>
      <c r="H39" s="54" t="s">
        <v>200</v>
      </c>
      <c r="I39" s="54" t="s">
        <v>201</v>
      </c>
    </row>
    <row r="40" spans="1:9" ht="45" customHeight="1" x14ac:dyDescent="0.25">
      <c r="A40" s="26" t="s">
        <v>98</v>
      </c>
      <c r="B40" s="27" t="s">
        <v>99</v>
      </c>
      <c r="C40" s="28">
        <f>SUM(C41:C43)</f>
        <v>44030.01</v>
      </c>
      <c r="D40" s="28">
        <f>SUM(D41:D43)</f>
        <v>181681.90000000002</v>
      </c>
      <c r="E40" s="28">
        <f>SUM(E41:E43)</f>
        <v>207576.08</v>
      </c>
      <c r="F40" s="29">
        <f t="shared" si="1"/>
        <v>471.44227312235449</v>
      </c>
      <c r="G40" s="30">
        <f t="shared" si="2"/>
        <v>114.25248194784399</v>
      </c>
      <c r="H40" s="15"/>
      <c r="I40" s="34"/>
    </row>
    <row r="41" spans="1:9" ht="65.25" customHeight="1" x14ac:dyDescent="0.25">
      <c r="A41" s="18" t="s">
        <v>100</v>
      </c>
      <c r="B41" s="19" t="s">
        <v>101</v>
      </c>
      <c r="C41" s="20">
        <v>3449.24</v>
      </c>
      <c r="D41" s="32">
        <v>4281.16</v>
      </c>
      <c r="E41" s="20">
        <v>5132.58</v>
      </c>
      <c r="F41" s="33">
        <f t="shared" si="1"/>
        <v>148.80321462119193</v>
      </c>
      <c r="G41" s="24">
        <f t="shared" si="2"/>
        <v>119.88760055685843</v>
      </c>
      <c r="H41" s="97" t="s">
        <v>102</v>
      </c>
      <c r="I41" s="98"/>
    </row>
    <row r="42" spans="1:9" ht="173.25" customHeight="1" x14ac:dyDescent="0.25">
      <c r="A42" s="18" t="s">
        <v>103</v>
      </c>
      <c r="B42" s="19" t="s">
        <v>104</v>
      </c>
      <c r="C42" s="20">
        <v>30580.77</v>
      </c>
      <c r="D42" s="32">
        <v>47646.89</v>
      </c>
      <c r="E42" s="20">
        <v>54285.32</v>
      </c>
      <c r="F42" s="33">
        <f t="shared" si="1"/>
        <v>177.51456225595365</v>
      </c>
      <c r="G42" s="24">
        <f t="shared" si="2"/>
        <v>113.93255677338017</v>
      </c>
      <c r="H42" s="54" t="s">
        <v>105</v>
      </c>
      <c r="I42" s="31" t="s">
        <v>106</v>
      </c>
    </row>
    <row r="43" spans="1:9" ht="160.5" customHeight="1" x14ac:dyDescent="0.25">
      <c r="A43" s="18" t="s">
        <v>107</v>
      </c>
      <c r="B43" s="19" t="s">
        <v>108</v>
      </c>
      <c r="C43" s="20">
        <v>10000</v>
      </c>
      <c r="D43" s="32">
        <v>129753.85</v>
      </c>
      <c r="E43" s="20">
        <v>148158.18</v>
      </c>
      <c r="F43" s="33">
        <f t="shared" si="1"/>
        <v>1481.5817999999999</v>
      </c>
      <c r="G43" s="24">
        <f t="shared" si="2"/>
        <v>114.18403384562383</v>
      </c>
      <c r="H43" s="54" t="s">
        <v>109</v>
      </c>
      <c r="I43" s="55" t="s">
        <v>110</v>
      </c>
    </row>
    <row r="44" spans="1:9" ht="28.5" customHeight="1" x14ac:dyDescent="0.25">
      <c r="A44" s="56" t="s">
        <v>111</v>
      </c>
      <c r="B44" s="57" t="s">
        <v>112</v>
      </c>
      <c r="C44" s="58">
        <f>SUM(C45:C59)</f>
        <v>50090.11</v>
      </c>
      <c r="D44" s="28">
        <f>SUM(D45:D59)</f>
        <v>66734.81</v>
      </c>
      <c r="E44" s="28">
        <f>SUM(E45:E59)</f>
        <v>74484.149999999994</v>
      </c>
      <c r="F44" s="42">
        <f t="shared" si="1"/>
        <v>148.70031229717802</v>
      </c>
      <c r="G44" s="30">
        <f t="shared" si="2"/>
        <v>111.61214065043414</v>
      </c>
      <c r="H44" s="15"/>
      <c r="I44" s="34"/>
    </row>
    <row r="45" spans="1:9" s="49" customFormat="1" ht="59.25" customHeight="1" x14ac:dyDescent="0.25">
      <c r="A45" s="59" t="s">
        <v>113</v>
      </c>
      <c r="B45" s="60" t="s">
        <v>114</v>
      </c>
      <c r="C45" s="21">
        <v>3200</v>
      </c>
      <c r="D45" s="21">
        <v>4289</v>
      </c>
      <c r="E45" s="21">
        <v>4835.6899999999996</v>
      </c>
      <c r="F45" s="47">
        <f t="shared" si="1"/>
        <v>151.11531249999999</v>
      </c>
      <c r="G45" s="48">
        <f t="shared" si="2"/>
        <v>112.74632781534154</v>
      </c>
      <c r="H45" s="101" t="s">
        <v>115</v>
      </c>
      <c r="I45" s="102"/>
    </row>
    <row r="46" spans="1:9" s="49" customFormat="1" ht="123.75" customHeight="1" x14ac:dyDescent="0.25">
      <c r="A46" s="59" t="s">
        <v>116</v>
      </c>
      <c r="B46" s="60" t="s">
        <v>117</v>
      </c>
      <c r="C46" s="32">
        <v>800</v>
      </c>
      <c r="D46" s="32">
        <v>352</v>
      </c>
      <c r="E46" s="21">
        <v>433.7</v>
      </c>
      <c r="F46" s="47">
        <f t="shared" si="1"/>
        <v>54.212499999999999</v>
      </c>
      <c r="G46" s="48">
        <f t="shared" si="2"/>
        <v>123.21022727272728</v>
      </c>
      <c r="H46" s="61" t="s">
        <v>181</v>
      </c>
      <c r="I46" s="62" t="s">
        <v>182</v>
      </c>
    </row>
    <row r="47" spans="1:9" s="49" customFormat="1" ht="122.25" customHeight="1" x14ac:dyDescent="0.25">
      <c r="A47" s="59" t="s">
        <v>118</v>
      </c>
      <c r="B47" s="60" t="s">
        <v>119</v>
      </c>
      <c r="C47" s="32">
        <v>1250</v>
      </c>
      <c r="D47" s="32">
        <v>1630</v>
      </c>
      <c r="E47" s="21">
        <v>2540.65</v>
      </c>
      <c r="F47" s="47">
        <f t="shared" si="1"/>
        <v>203.25199999999998</v>
      </c>
      <c r="G47" s="48">
        <f t="shared" si="2"/>
        <v>155.8680981595092</v>
      </c>
      <c r="H47" s="99" t="s">
        <v>183</v>
      </c>
      <c r="I47" s="100"/>
    </row>
    <row r="48" spans="1:9" s="49" customFormat="1" ht="66.75" customHeight="1" x14ac:dyDescent="0.25">
      <c r="A48" s="63" t="s">
        <v>120</v>
      </c>
      <c r="B48" s="64" t="s">
        <v>121</v>
      </c>
      <c r="C48" s="65">
        <v>30</v>
      </c>
      <c r="D48" s="32">
        <v>30</v>
      </c>
      <c r="E48" s="21">
        <v>0</v>
      </c>
      <c r="F48" s="47">
        <f t="shared" si="1"/>
        <v>0</v>
      </c>
      <c r="G48" s="48">
        <f t="shared" si="2"/>
        <v>0</v>
      </c>
      <c r="H48" s="89" t="s">
        <v>184</v>
      </c>
      <c r="I48" s="90"/>
    </row>
    <row r="49" spans="1:9" s="49" customFormat="1" ht="83.25" customHeight="1" x14ac:dyDescent="0.25">
      <c r="A49" s="59" t="s">
        <v>122</v>
      </c>
      <c r="B49" s="60" t="s">
        <v>123</v>
      </c>
      <c r="C49" s="32">
        <v>0</v>
      </c>
      <c r="D49" s="32">
        <v>0</v>
      </c>
      <c r="E49" s="21">
        <v>-7</v>
      </c>
      <c r="F49" s="47">
        <v>0</v>
      </c>
      <c r="G49" s="48">
        <v>0</v>
      </c>
      <c r="H49" s="103" t="s">
        <v>124</v>
      </c>
      <c r="I49" s="104"/>
    </row>
    <row r="50" spans="1:9" s="49" customFormat="1" ht="49.5" customHeight="1" x14ac:dyDescent="0.25">
      <c r="A50" s="59" t="s">
        <v>125</v>
      </c>
      <c r="B50" s="60" t="s">
        <v>126</v>
      </c>
      <c r="C50" s="32">
        <v>0</v>
      </c>
      <c r="D50" s="32">
        <v>0</v>
      </c>
      <c r="E50" s="21">
        <v>237.61</v>
      </c>
      <c r="F50" s="47">
        <v>0</v>
      </c>
      <c r="G50" s="48">
        <v>0</v>
      </c>
      <c r="H50" s="93" t="s">
        <v>127</v>
      </c>
      <c r="I50" s="94"/>
    </row>
    <row r="51" spans="1:9" s="49" customFormat="1" ht="239.25" customHeight="1" x14ac:dyDescent="0.25">
      <c r="A51" s="59" t="s">
        <v>128</v>
      </c>
      <c r="B51" s="60" t="s">
        <v>129</v>
      </c>
      <c r="C51" s="32">
        <v>7490.5</v>
      </c>
      <c r="D51" s="32">
        <v>4896.63</v>
      </c>
      <c r="E51" s="21">
        <v>4880.2299999999996</v>
      </c>
      <c r="F51" s="47">
        <f t="shared" si="1"/>
        <v>65.152259528736394</v>
      </c>
      <c r="G51" s="48">
        <f t="shared" si="2"/>
        <v>99.665075776605534</v>
      </c>
      <c r="H51" s="62" t="s">
        <v>185</v>
      </c>
      <c r="I51" s="62" t="s">
        <v>185</v>
      </c>
    </row>
    <row r="52" spans="1:9" s="49" customFormat="1" ht="126" customHeight="1" x14ac:dyDescent="0.3">
      <c r="A52" s="59" t="s">
        <v>130</v>
      </c>
      <c r="B52" s="60" t="s">
        <v>131</v>
      </c>
      <c r="C52" s="32">
        <v>100</v>
      </c>
      <c r="D52" s="32">
        <v>2225</v>
      </c>
      <c r="E52" s="21">
        <v>2320.5500000000002</v>
      </c>
      <c r="F52" s="47">
        <f t="shared" si="1"/>
        <v>2320.5500000000002</v>
      </c>
      <c r="G52" s="48">
        <f t="shared" si="2"/>
        <v>104.29438202247192</v>
      </c>
      <c r="H52" s="86" t="s">
        <v>186</v>
      </c>
      <c r="I52" s="67"/>
    </row>
    <row r="53" spans="1:9" s="49" customFormat="1" ht="67.5" customHeight="1" x14ac:dyDescent="0.25">
      <c r="A53" s="59" t="s">
        <v>132</v>
      </c>
      <c r="B53" s="60" t="s">
        <v>133</v>
      </c>
      <c r="C53" s="32">
        <v>2590.1999999999998</v>
      </c>
      <c r="D53" s="32">
        <v>6250.2</v>
      </c>
      <c r="E53" s="21">
        <v>9161.15</v>
      </c>
      <c r="F53" s="47">
        <f t="shared" si="1"/>
        <v>353.68504362597486</v>
      </c>
      <c r="G53" s="48">
        <f t="shared" si="2"/>
        <v>146.57370964129149</v>
      </c>
      <c r="H53" s="89" t="s">
        <v>187</v>
      </c>
      <c r="I53" s="90"/>
    </row>
    <row r="54" spans="1:9" s="49" customFormat="1" ht="116.25" customHeight="1" x14ac:dyDescent="0.25">
      <c r="A54" s="59" t="s">
        <v>134</v>
      </c>
      <c r="B54" s="60" t="s">
        <v>135</v>
      </c>
      <c r="C54" s="32">
        <v>0</v>
      </c>
      <c r="D54" s="32">
        <v>258</v>
      </c>
      <c r="E54" s="21">
        <v>323</v>
      </c>
      <c r="F54" s="47">
        <v>0</v>
      </c>
      <c r="G54" s="48">
        <f t="shared" si="2"/>
        <v>125.1937984496124</v>
      </c>
      <c r="H54" s="87" t="s">
        <v>136</v>
      </c>
      <c r="I54" s="87" t="s">
        <v>136</v>
      </c>
    </row>
    <row r="55" spans="1:9" s="49" customFormat="1" ht="43.5" customHeight="1" x14ac:dyDescent="0.3">
      <c r="A55" s="59" t="s">
        <v>137</v>
      </c>
      <c r="B55" s="60" t="s">
        <v>138</v>
      </c>
      <c r="C55" s="32">
        <v>138</v>
      </c>
      <c r="D55" s="32">
        <v>184</v>
      </c>
      <c r="E55" s="21">
        <v>188.69</v>
      </c>
      <c r="F55" s="47">
        <f t="shared" si="1"/>
        <v>136.731884057971</v>
      </c>
      <c r="G55" s="48">
        <f t="shared" si="2"/>
        <v>102.54891304347827</v>
      </c>
      <c r="H55" s="66" t="s">
        <v>139</v>
      </c>
      <c r="I55" s="67"/>
    </row>
    <row r="56" spans="1:9" s="49" customFormat="1" ht="120" customHeight="1" x14ac:dyDescent="0.25">
      <c r="A56" s="59" t="s">
        <v>140</v>
      </c>
      <c r="B56" s="60" t="s">
        <v>141</v>
      </c>
      <c r="C56" s="32">
        <v>2300</v>
      </c>
      <c r="D56" s="32">
        <v>3964.87</v>
      </c>
      <c r="E56" s="21">
        <v>4683.41</v>
      </c>
      <c r="F56" s="47">
        <f t="shared" si="1"/>
        <v>203.62652173913042</v>
      </c>
      <c r="G56" s="48">
        <f t="shared" si="2"/>
        <v>118.12266228148715</v>
      </c>
      <c r="H56" s="62" t="s">
        <v>188</v>
      </c>
      <c r="I56" s="62" t="s">
        <v>142</v>
      </c>
    </row>
    <row r="57" spans="1:9" s="49" customFormat="1" ht="144" customHeight="1" x14ac:dyDescent="0.3">
      <c r="A57" s="59" t="s">
        <v>143</v>
      </c>
      <c r="B57" s="60" t="s">
        <v>144</v>
      </c>
      <c r="C57" s="32">
        <v>1931</v>
      </c>
      <c r="D57" s="32">
        <v>4389.5600000000004</v>
      </c>
      <c r="E57" s="21">
        <v>4408.16</v>
      </c>
      <c r="F57" s="47">
        <f t="shared" si="1"/>
        <v>228.28379078197821</v>
      </c>
      <c r="G57" s="48">
        <f t="shared" si="2"/>
        <v>100.42373267480112</v>
      </c>
      <c r="H57" s="86" t="s">
        <v>145</v>
      </c>
      <c r="I57" s="67"/>
    </row>
    <row r="58" spans="1:9" s="49" customFormat="1" ht="80.25" customHeight="1" x14ac:dyDescent="0.25">
      <c r="A58" s="59" t="s">
        <v>146</v>
      </c>
      <c r="B58" s="60" t="s">
        <v>147</v>
      </c>
      <c r="C58" s="32">
        <v>6500</v>
      </c>
      <c r="D58" s="32">
        <v>6300</v>
      </c>
      <c r="E58" s="21">
        <v>7067</v>
      </c>
      <c r="F58" s="47">
        <f t="shared" si="1"/>
        <v>108.72307692307692</v>
      </c>
      <c r="G58" s="48">
        <f t="shared" si="2"/>
        <v>112.17460317460318</v>
      </c>
      <c r="H58" s="87" t="s">
        <v>148</v>
      </c>
      <c r="I58" s="87"/>
    </row>
    <row r="59" spans="1:9" s="49" customFormat="1" ht="88.5" customHeight="1" x14ac:dyDescent="0.25">
      <c r="A59" s="59" t="s">
        <v>149</v>
      </c>
      <c r="B59" s="60" t="s">
        <v>150</v>
      </c>
      <c r="C59" s="32">
        <v>23760.41</v>
      </c>
      <c r="D59" s="32">
        <v>31965.55</v>
      </c>
      <c r="E59" s="21">
        <v>33411.31</v>
      </c>
      <c r="F59" s="47">
        <f t="shared" si="1"/>
        <v>140.61756510093889</v>
      </c>
      <c r="G59" s="48">
        <f t="shared" si="2"/>
        <v>104.52286915132072</v>
      </c>
      <c r="H59" s="68" t="s">
        <v>202</v>
      </c>
      <c r="I59" s="88" t="s">
        <v>189</v>
      </c>
    </row>
    <row r="60" spans="1:9" ht="33" customHeight="1" x14ac:dyDescent="0.25">
      <c r="A60" s="56" t="s">
        <v>151</v>
      </c>
      <c r="B60" s="57" t="s">
        <v>152</v>
      </c>
      <c r="C60" s="28">
        <f>SUM(C61:C62)</f>
        <v>0</v>
      </c>
      <c r="D60" s="28">
        <f>SUM(D61:D62)</f>
        <v>240.47</v>
      </c>
      <c r="E60" s="28">
        <f>SUM(E61:E62)</f>
        <v>2430.58</v>
      </c>
      <c r="F60" s="29">
        <v>0</v>
      </c>
      <c r="G60" s="30">
        <f t="shared" si="2"/>
        <v>1010.7622572462262</v>
      </c>
      <c r="H60" s="15"/>
      <c r="I60" s="34" t="s">
        <v>153</v>
      </c>
    </row>
    <row r="61" spans="1:9" ht="34.5" customHeight="1" x14ac:dyDescent="0.25">
      <c r="A61" s="69" t="s">
        <v>154</v>
      </c>
      <c r="B61" s="70" t="s">
        <v>155</v>
      </c>
      <c r="C61" s="20">
        <v>0</v>
      </c>
      <c r="D61" s="32">
        <v>0</v>
      </c>
      <c r="E61" s="22">
        <v>-182</v>
      </c>
      <c r="F61" s="23">
        <v>0</v>
      </c>
      <c r="G61" s="24">
        <v>0</v>
      </c>
      <c r="H61" s="25"/>
      <c r="I61" s="71"/>
    </row>
    <row r="62" spans="1:9" ht="45" customHeight="1" x14ac:dyDescent="0.25">
      <c r="A62" s="72" t="s">
        <v>156</v>
      </c>
      <c r="B62" s="70" t="s">
        <v>157</v>
      </c>
      <c r="C62" s="20">
        <v>0</v>
      </c>
      <c r="D62" s="32">
        <v>240.47</v>
      </c>
      <c r="E62" s="20">
        <v>2612.58</v>
      </c>
      <c r="F62" s="33">
        <v>0</v>
      </c>
      <c r="G62" s="24">
        <f t="shared" si="2"/>
        <v>1086.4473738927932</v>
      </c>
      <c r="H62" s="91" t="s">
        <v>190</v>
      </c>
      <c r="I62" s="92"/>
    </row>
    <row r="63" spans="1:9" ht="30.75" customHeight="1" x14ac:dyDescent="0.25">
      <c r="A63" s="56" t="s">
        <v>158</v>
      </c>
      <c r="B63" s="57" t="s">
        <v>159</v>
      </c>
      <c r="C63" s="41">
        <f>C64+C69+C71+C73</f>
        <v>9192552.2000000011</v>
      </c>
      <c r="D63" s="41">
        <f>D64+D69+D71+D73</f>
        <v>11213029.369999997</v>
      </c>
      <c r="E63" s="41">
        <f>E64+E69+E71+E73</f>
        <v>11189438.800000003</v>
      </c>
      <c r="F63" s="42">
        <f t="shared" si="1"/>
        <v>121.72287474201127</v>
      </c>
      <c r="G63" s="30">
        <f t="shared" si="2"/>
        <v>99.789614659682329</v>
      </c>
      <c r="H63" s="15"/>
      <c r="I63" s="34"/>
    </row>
    <row r="64" spans="1:9" ht="56.25" x14ac:dyDescent="0.25">
      <c r="A64" s="73" t="s">
        <v>160</v>
      </c>
      <c r="B64" s="74" t="s">
        <v>161</v>
      </c>
      <c r="C64" s="28">
        <f>SUM(C65:C68)</f>
        <v>9192552.2000000011</v>
      </c>
      <c r="D64" s="28">
        <f>SUM(D65:D68)</f>
        <v>10764829.539999999</v>
      </c>
      <c r="E64" s="75">
        <f>SUM(E65:E68)</f>
        <v>10746780.360000001</v>
      </c>
      <c r="F64" s="76">
        <f t="shared" si="1"/>
        <v>116.90747168125952</v>
      </c>
      <c r="G64" s="77">
        <f t="shared" si="2"/>
        <v>99.832331947914909</v>
      </c>
      <c r="H64" s="78"/>
      <c r="I64" s="34"/>
    </row>
    <row r="65" spans="1:10" ht="37.5" x14ac:dyDescent="0.25">
      <c r="A65" s="69" t="s">
        <v>162</v>
      </c>
      <c r="B65" s="70" t="s">
        <v>163</v>
      </c>
      <c r="C65" s="20">
        <v>450595.7</v>
      </c>
      <c r="D65" s="32">
        <v>472611.1</v>
      </c>
      <c r="E65" s="20">
        <v>472611.1</v>
      </c>
      <c r="F65" s="33">
        <f t="shared" si="1"/>
        <v>104.88584334027155</v>
      </c>
      <c r="G65" s="24">
        <f t="shared" si="2"/>
        <v>100</v>
      </c>
      <c r="H65" s="25"/>
      <c r="I65" s="34"/>
    </row>
    <row r="66" spans="1:10" ht="66.75" customHeight="1" x14ac:dyDescent="0.25">
      <c r="A66" s="69" t="s">
        <v>164</v>
      </c>
      <c r="B66" s="70" t="s">
        <v>165</v>
      </c>
      <c r="C66" s="20">
        <v>1496934.9</v>
      </c>
      <c r="D66" s="21">
        <v>2558376.9900000002</v>
      </c>
      <c r="E66" s="22">
        <v>2542561.39</v>
      </c>
      <c r="F66" s="23">
        <f t="shared" si="1"/>
        <v>169.85116654037529</v>
      </c>
      <c r="G66" s="24">
        <f t="shared" si="2"/>
        <v>99.381811200545542</v>
      </c>
      <c r="H66" s="54" t="s">
        <v>191</v>
      </c>
      <c r="I66" s="31" t="s">
        <v>194</v>
      </c>
    </row>
    <row r="67" spans="1:10" ht="135.75" customHeight="1" x14ac:dyDescent="0.25">
      <c r="A67" s="69" t="s">
        <v>166</v>
      </c>
      <c r="B67" s="70" t="s">
        <v>167</v>
      </c>
      <c r="C67" s="20">
        <v>7241640.7000000002</v>
      </c>
      <c r="D67" s="32">
        <v>7668978.5800000001</v>
      </c>
      <c r="E67" s="22">
        <v>7666914.9500000002</v>
      </c>
      <c r="F67" s="23">
        <f t="shared" si="1"/>
        <v>105.87262289884114</v>
      </c>
      <c r="G67" s="24">
        <f t="shared" si="2"/>
        <v>99.973091201410043</v>
      </c>
      <c r="H67" s="54" t="s">
        <v>192</v>
      </c>
      <c r="I67" s="34"/>
    </row>
    <row r="68" spans="1:10" ht="80.25" customHeight="1" x14ac:dyDescent="0.25">
      <c r="A68" s="69" t="s">
        <v>168</v>
      </c>
      <c r="B68" s="70" t="s">
        <v>169</v>
      </c>
      <c r="C68" s="20">
        <v>3380.9</v>
      </c>
      <c r="D68" s="32">
        <v>64862.87</v>
      </c>
      <c r="E68" s="22">
        <v>64692.92</v>
      </c>
      <c r="F68" s="23">
        <f t="shared" si="1"/>
        <v>1913.4822088792923</v>
      </c>
      <c r="G68" s="24">
        <f t="shared" si="2"/>
        <v>99.737985691968305</v>
      </c>
      <c r="H68" s="54" t="s">
        <v>193</v>
      </c>
      <c r="I68" s="31" t="s">
        <v>203</v>
      </c>
    </row>
    <row r="69" spans="1:10" ht="34.5" customHeight="1" x14ac:dyDescent="0.25">
      <c r="A69" s="56" t="s">
        <v>170</v>
      </c>
      <c r="B69" s="57" t="s">
        <v>171</v>
      </c>
      <c r="C69" s="28">
        <f>C70</f>
        <v>0</v>
      </c>
      <c r="D69" s="28">
        <f>D70</f>
        <v>465225.34</v>
      </c>
      <c r="E69" s="28">
        <f>E70</f>
        <v>465074</v>
      </c>
      <c r="F69" s="29">
        <v>0</v>
      </c>
      <c r="G69" s="30">
        <f t="shared" si="2"/>
        <v>99.967469527777652</v>
      </c>
      <c r="H69" s="15"/>
      <c r="I69" s="34"/>
    </row>
    <row r="70" spans="1:10" ht="125.25" customHeight="1" x14ac:dyDescent="0.25">
      <c r="A70" s="72" t="s">
        <v>172</v>
      </c>
      <c r="B70" s="70" t="s">
        <v>171</v>
      </c>
      <c r="C70" s="20">
        <v>0</v>
      </c>
      <c r="D70" s="21">
        <v>465225.34</v>
      </c>
      <c r="E70" s="22">
        <v>465074</v>
      </c>
      <c r="F70" s="23">
        <v>0</v>
      </c>
      <c r="G70" s="24">
        <f t="shared" si="2"/>
        <v>99.967469527777652</v>
      </c>
      <c r="H70" s="35" t="s">
        <v>204</v>
      </c>
      <c r="I70" s="34"/>
    </row>
    <row r="71" spans="1:10" ht="84" customHeight="1" x14ac:dyDescent="0.25">
      <c r="A71" s="79" t="s">
        <v>173</v>
      </c>
      <c r="B71" s="57" t="s">
        <v>174</v>
      </c>
      <c r="C71" s="28">
        <f>C72</f>
        <v>0</v>
      </c>
      <c r="D71" s="28">
        <f>D72</f>
        <v>1140.1199999999999</v>
      </c>
      <c r="E71" s="28">
        <f>E72</f>
        <v>1320.72</v>
      </c>
      <c r="F71" s="29">
        <v>0</v>
      </c>
      <c r="G71" s="30">
        <f t="shared" si="2"/>
        <v>115.84043784864753</v>
      </c>
      <c r="H71" s="15"/>
      <c r="I71" s="34"/>
    </row>
    <row r="72" spans="1:10" s="49" customFormat="1" ht="61.5" customHeight="1" x14ac:dyDescent="0.25">
      <c r="A72" s="80" t="s">
        <v>175</v>
      </c>
      <c r="B72" s="60" t="s">
        <v>176</v>
      </c>
      <c r="C72" s="32">
        <v>0</v>
      </c>
      <c r="D72" s="32">
        <v>1140.1199999999999</v>
      </c>
      <c r="E72" s="32">
        <v>1320.72</v>
      </c>
      <c r="F72" s="51">
        <v>0</v>
      </c>
      <c r="G72" s="48">
        <f t="shared" si="2"/>
        <v>115.84043784864753</v>
      </c>
      <c r="H72" s="93" t="s">
        <v>177</v>
      </c>
      <c r="I72" s="94"/>
    </row>
    <row r="73" spans="1:10" ht="78" customHeight="1" x14ac:dyDescent="0.25">
      <c r="A73" s="56" t="s">
        <v>178</v>
      </c>
      <c r="B73" s="57" t="s">
        <v>179</v>
      </c>
      <c r="C73" s="28">
        <f>C74</f>
        <v>0</v>
      </c>
      <c r="D73" s="28">
        <f>D74</f>
        <v>-18165.63</v>
      </c>
      <c r="E73" s="28">
        <f>E74</f>
        <v>-23736.28</v>
      </c>
      <c r="F73" s="51">
        <v>0</v>
      </c>
      <c r="G73" s="30">
        <f t="shared" si="2"/>
        <v>130.66587836480207</v>
      </c>
      <c r="H73" s="15"/>
      <c r="I73" s="34"/>
    </row>
    <row r="74" spans="1:10" ht="77.25" customHeight="1" x14ac:dyDescent="0.3">
      <c r="A74" s="81" t="s">
        <v>195</v>
      </c>
      <c r="B74" s="82" t="s">
        <v>196</v>
      </c>
      <c r="C74" s="65">
        <v>0</v>
      </c>
      <c r="D74" s="32">
        <v>-18165.63</v>
      </c>
      <c r="E74" s="32">
        <v>-23736.28</v>
      </c>
      <c r="F74" s="51">
        <v>0</v>
      </c>
      <c r="G74" s="30">
        <f t="shared" si="2"/>
        <v>130.66587836480207</v>
      </c>
      <c r="H74" s="95" t="s">
        <v>197</v>
      </c>
      <c r="I74" s="96"/>
      <c r="J74" s="49"/>
    </row>
    <row r="75" spans="1:10" ht="25.5" customHeight="1" x14ac:dyDescent="0.3">
      <c r="A75" s="83"/>
      <c r="B75" s="57" t="s">
        <v>180</v>
      </c>
      <c r="C75" s="41">
        <f>C6+C63</f>
        <v>15685797.220000003</v>
      </c>
      <c r="D75" s="41">
        <f>D6+D63</f>
        <v>18148351.32</v>
      </c>
      <c r="E75" s="41">
        <f>E6+E63</f>
        <v>18266002.880000003</v>
      </c>
      <c r="F75" s="42">
        <f t="shared" si="1"/>
        <v>116.44931158940481</v>
      </c>
      <c r="G75" s="30">
        <f t="shared" si="2"/>
        <v>100.64827684854407</v>
      </c>
      <c r="H75" s="15"/>
      <c r="I75" s="84"/>
    </row>
  </sheetData>
  <mergeCells count="30">
    <mergeCell ref="A2:I2"/>
    <mergeCell ref="A4:A5"/>
    <mergeCell ref="B4:B5"/>
    <mergeCell ref="C4:C5"/>
    <mergeCell ref="D4:D5"/>
    <mergeCell ref="E4:E5"/>
    <mergeCell ref="F4:G4"/>
    <mergeCell ref="H4:I4"/>
    <mergeCell ref="H38:I38"/>
    <mergeCell ref="H10:I10"/>
    <mergeCell ref="H15:I15"/>
    <mergeCell ref="H16:I16"/>
    <mergeCell ref="H18:I18"/>
    <mergeCell ref="H20:I20"/>
    <mergeCell ref="H22:I22"/>
    <mergeCell ref="H23:I23"/>
    <mergeCell ref="H25:I25"/>
    <mergeCell ref="H26:I26"/>
    <mergeCell ref="H34:I34"/>
    <mergeCell ref="H36:I36"/>
    <mergeCell ref="H53:I53"/>
    <mergeCell ref="H62:I62"/>
    <mergeCell ref="H72:I72"/>
    <mergeCell ref="H74:I74"/>
    <mergeCell ref="H41:I41"/>
    <mergeCell ref="H47:I47"/>
    <mergeCell ref="H45:I45"/>
    <mergeCell ref="H48:I48"/>
    <mergeCell ref="H49:I49"/>
    <mergeCell ref="H50:I50"/>
  </mergeCells>
  <pageMargins left="0.70866141732283472" right="0.70866141732283472" top="0.74803149606299213" bottom="0.39370078740157483" header="0.31496062992125984" footer="0.31496062992125984"/>
  <pageSetup paperSize="9" scale="45" firstPageNumber="18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Оксана Борисовна</dc:creator>
  <cp:lastModifiedBy>Шипицына Екатерина Васильевна</cp:lastModifiedBy>
  <cp:lastPrinted>2019-03-27T07:19:47Z</cp:lastPrinted>
  <dcterms:created xsi:type="dcterms:W3CDTF">2019-03-26T12:49:18Z</dcterms:created>
  <dcterms:modified xsi:type="dcterms:W3CDTF">2019-03-27T07:19:53Z</dcterms:modified>
</cp:coreProperties>
</file>